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Формы протоколов на 08.07.21\"/>
    </mc:Choice>
  </mc:AlternateContent>
  <bookViews>
    <workbookView xWindow="0" yWindow="0" windowWidth="20490" windowHeight="7755" tabRatio="787"/>
  </bookViews>
  <sheets>
    <sheet name="Итоговый протокол" sheetId="122" r:id="rId1"/>
  </sheets>
  <definedNames>
    <definedName name="_xlnm.Print_Titles" localSheetId="0">'Итоговый протокол'!$21:$22</definedName>
    <definedName name="_xlnm.Print_Area" localSheetId="0">'Итоговый протокол'!$A$1:$L$77</definedName>
  </definedNames>
  <calcPr calcId="152511"/>
</workbook>
</file>

<file path=xl/calcChain.xml><?xml version="1.0" encoding="utf-8"?>
<calcChain xmlns="http://schemas.openxmlformats.org/spreadsheetml/2006/main">
  <c r="I69" i="122" l="1"/>
  <c r="I68" i="122"/>
  <c r="I67" i="122"/>
  <c r="I66" i="122"/>
  <c r="I65" i="122"/>
  <c r="I64" i="122"/>
  <c r="I63" i="122"/>
  <c r="J23" i="122" l="1"/>
  <c r="I24" i="122"/>
  <c r="L62" i="122"/>
  <c r="J26" i="122" l="1"/>
  <c r="J27" i="122"/>
  <c r="J28" i="122"/>
  <c r="J29" i="122"/>
  <c r="J30" i="122"/>
  <c r="J31" i="122"/>
  <c r="J32" i="122"/>
  <c r="J33" i="122"/>
  <c r="J34" i="122"/>
  <c r="J35" i="122"/>
  <c r="J36" i="122"/>
  <c r="J37" i="122"/>
  <c r="J38" i="122"/>
  <c r="J39" i="122"/>
  <c r="J24" i="122"/>
  <c r="J25" i="122"/>
  <c r="I25" i="122"/>
  <c r="I26" i="122"/>
  <c r="I27" i="122"/>
  <c r="I28" i="122"/>
  <c r="I29" i="122"/>
  <c r="I30" i="122"/>
  <c r="I31" i="122"/>
  <c r="I32" i="122"/>
  <c r="I33" i="122"/>
  <c r="I34" i="122"/>
  <c r="I35" i="122"/>
  <c r="I36" i="122"/>
  <c r="I37" i="122"/>
  <c r="I38" i="122"/>
  <c r="I39" i="122"/>
  <c r="L67" i="122" l="1"/>
  <c r="L66" i="122"/>
  <c r="L65" i="122"/>
  <c r="L64" i="122"/>
  <c r="J77" i="122" l="1"/>
  <c r="G77" i="122"/>
  <c r="L68" i="122"/>
  <c r="L63" i="122"/>
</calcChain>
</file>

<file path=xl/sharedStrings.xml><?xml version="1.0" encoding="utf-8"?>
<sst xmlns="http://schemas.openxmlformats.org/spreadsheetml/2006/main" count="278" uniqueCount="148">
  <si>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</si>
  <si>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</si>
  <si>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</si>
  <si>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</si>
  <si>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</si>
  <si>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</si>
  <si>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</si>
  <si>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</si>
  <si>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</si>
  <si>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</si>
  <si>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</si>
  <si>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</si>
  <si>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</si>
  <si>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</si>
  <si>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</si>
  <si>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</si>
  <si>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</si>
  <si>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</si>
  <si>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</si>
  <si>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</si>
  <si>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</si>
  <si>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</si>
  <si>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</si>
  <si>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</si>
  <si>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</si>
  <si>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</si>
  <si>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</si>
  <si>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</si>
  <si>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</si>
  <si>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</si>
  <si>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</si>
  <si>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</si>
  <si>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</si>
  <si>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</si>
  <si>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</si>
  <si>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</si>
  <si>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</si>
  <si>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</si>
  <si>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</si>
  <si>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ВЫПОЛНЕНИЕ НТУ ЕВСК</t>
  </si>
  <si>
    <t>ВСЕРОССИЙСКИЕ СОРЕВНОВАНИЯ</t>
  </si>
  <si>
    <t/>
  </si>
  <si>
    <t>№ ВРВС: 0080671811Я</t>
  </si>
  <si>
    <t>ГЛАВНЫЙ СЕКРЕТАРЬ</t>
  </si>
  <si>
    <t>Министерство по физической культуре, спорту и молодежной политике Удмуртской Республики</t>
  </si>
  <si>
    <t>Федерация велосипедного спорта Удмуртской Республики</t>
  </si>
  <si>
    <t>70-я юбилейная всероссийская многодневная велосипедная гонка "Удмуртская правда"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</si>
  <si>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Ижевск</t>
    </r>
  </si>
  <si>
    <t>ВЕДЕРНИКОВ М.Г. (ВК, г. ИЖЕВСК)</t>
  </si>
  <si>
    <t>САДРОВ Е.В. (1К, г. ИЖЕВСК)</t>
  </si>
  <si>
    <t>СЕРЕБРО В.А. (ВК, г. ИЖЕВСК)</t>
  </si>
  <si>
    <t>ДИСТАНЦИЯ/ ЭТАПОВ</t>
  </si>
  <si>
    <t>№ ЕКП 2021: 32535</t>
  </si>
  <si>
    <t>Московская область</t>
  </si>
  <si>
    <t>Самарская область</t>
  </si>
  <si>
    <t>Свердловская область</t>
  </si>
  <si>
    <t>Удмуртская Республика</t>
  </si>
  <si>
    <t>Челябинская область</t>
  </si>
  <si>
    <t>Республика Татарстан</t>
  </si>
  <si>
    <t>Москва</t>
  </si>
  <si>
    <t>НФ</t>
  </si>
  <si>
    <t>НС</t>
  </si>
  <si>
    <t>3 СР</t>
  </si>
  <si>
    <t>2 СР</t>
  </si>
  <si>
    <t>НАЧАЛО ГОНКИ:</t>
  </si>
  <si>
    <r>
      <rPr>
        <b/>
        <sz val="11"/>
        <color theme="1"/>
        <rFont val="Calibri"/>
        <family val="2"/>
        <charset val="204"/>
        <scheme val="minor"/>
      </rPr>
      <t>ОКОНЧАНИЕ ГОНКИ: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</si>
  <si>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Мужчины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</si>
  <si>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27 мая - 02 июня 2021 года</t>
    </r>
  </si>
  <si>
    <t>Республика Крым, Омская область</t>
  </si>
  <si>
    <t>100 360 947 91</t>
  </si>
  <si>
    <t>100 100 859 60</t>
  </si>
  <si>
    <t>100 349 206 87</t>
  </si>
  <si>
    <t>100 526 941 21</t>
  </si>
  <si>
    <t>100 537 780 93</t>
  </si>
  <si>
    <t>100 360 129 49</t>
  </si>
  <si>
    <t>100 349 201 82</t>
  </si>
  <si>
    <t>100 021 263 04</t>
  </si>
  <si>
    <t>100 150 630 70</t>
  </si>
  <si>
    <t>100 361 001 48</t>
  </si>
  <si>
    <t>100 349 716 15</t>
  </si>
  <si>
    <t>100 360 238 61</t>
  </si>
  <si>
    <t>100 349 378 65</t>
  </si>
  <si>
    <t>100 360 430 59</t>
  </si>
  <si>
    <t>100 155 665 61</t>
  </si>
  <si>
    <t>100 087 046 21</t>
  </si>
  <si>
    <t>100 360 926 70</t>
  </si>
  <si>
    <t>100 619 500 42</t>
  </si>
  <si>
    <t>Ивановская область</t>
  </si>
  <si>
    <t>100 349 629 25</t>
  </si>
  <si>
    <t>100 560 614 35</t>
  </si>
  <si>
    <t>100 360 451 80</t>
  </si>
  <si>
    <t>100 349 111 89</t>
  </si>
  <si>
    <t>100 349 638 34</t>
  </si>
  <si>
    <t>100 360 230 53</t>
  </si>
  <si>
    <t>100 085 234 52</t>
  </si>
  <si>
    <t>100 158 765 57</t>
  </si>
  <si>
    <t>100 774 787 32</t>
  </si>
  <si>
    <t>100 608 803 15</t>
  </si>
  <si>
    <t>Пермский край</t>
  </si>
  <si>
    <t>100 960 527 17</t>
  </si>
  <si>
    <t>100 118 312 53</t>
  </si>
  <si>
    <t>100 096 583 52</t>
  </si>
  <si>
    <t>100 040 460 92</t>
  </si>
  <si>
    <t>100 360 749 87</t>
  </si>
  <si>
    <t>100 747 948 62</t>
  </si>
  <si>
    <t>100 085 222 40</t>
  </si>
  <si>
    <t>100 360 209 32</t>
  </si>
  <si>
    <t>100 064 709 91</t>
  </si>
  <si>
    <t>ГУСЕВ Яков</t>
  </si>
  <si>
    <t>КИРЖАЙКИН Никита</t>
  </si>
  <si>
    <t>БАЙДИКОВ Илья</t>
  </si>
  <si>
    <t>ЛАУШКИН Лев</t>
  </si>
  <si>
    <t>ЛУЖБИН Илья</t>
  </si>
  <si>
    <t>УСТИНОВ Арсентий</t>
  </si>
  <si>
    <t>ГОРЮШИН Александр</t>
  </si>
  <si>
    <t>ГОГОЛЕВ Максим</t>
  </si>
  <si>
    <t>ГРИШИН Максим</t>
  </si>
  <si>
    <t>АНТИПЧУК Александр</t>
  </si>
  <si>
    <t>ФЕДОТОВ Григорий</t>
  </si>
  <si>
    <t>КУЧЕРЯВЫЙ Илья</t>
  </si>
  <si>
    <t>КНЯЗЕВ Никита</t>
  </si>
  <si>
    <t>ПРОНИН Константин</t>
  </si>
  <si>
    <t>САЛТАНОВ Даниил</t>
  </si>
  <si>
    <t>ЗВЕРКОВ Евгений</t>
  </si>
  <si>
    <t>КУРАКСА Михаил</t>
  </si>
  <si>
    <t>ЮХАТОВ Сергей</t>
  </si>
  <si>
    <t>БОРИСОВ Андрей</t>
  </si>
  <si>
    <t>ИВАНЮК Николай</t>
  </si>
  <si>
    <t>КОМАРОВ Егор</t>
  </si>
  <si>
    <t>УЛАНОВ Никита</t>
  </si>
  <si>
    <t>ИЛЬИНЫХ Александр</t>
  </si>
  <si>
    <t>КЛЕМЕНТЬЕВ Артем</t>
  </si>
  <si>
    <t>ПУДОВ Сергей</t>
  </si>
  <si>
    <t>КАЛАШНИКОВ Григорий</t>
  </si>
  <si>
    <t>БАЙДИН Никита</t>
  </si>
  <si>
    <t>БАКО Александр</t>
  </si>
  <si>
    <t>САМСОНКИН Константин</t>
  </si>
  <si>
    <t>ТАТАРИНОВ Геннадий</t>
  </si>
  <si>
    <t>МОСКВИН Данил</t>
  </si>
  <si>
    <t>ПЕЧЕНИН Евгений</t>
  </si>
  <si>
    <t>СОФРОНОВ Никита</t>
  </si>
  <si>
    <t>ГНИЛЯК Филипп</t>
  </si>
  <si>
    <t>ГИЛЬМУТДИНОВ Арслан</t>
  </si>
  <si>
    <t>ПОЛУДЕНКО Евгений</t>
  </si>
  <si>
    <t>РЕВУНОВ Андрей</t>
  </si>
  <si>
    <t>МАКСИМАЛЬНЫЙ ПЕРЕПАД (HD)(м): ХХХ</t>
  </si>
  <si>
    <t>СУММА ПОЛОЖИТЕЛЬНЫХ ПЕРЕПАДОВ ВЫСОТЫ НА ДИСТАНЦИИ (ТС)(м): ХХХХ</t>
  </si>
  <si>
    <t>ХХ.ХХ.ХХХХ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</si>
</sst>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7" fillId="0" borderId="0"/>
    <xf numFmtId="0" fontId="6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5" fillId="0" borderId="2" xfId="2" applyFont="1" applyBorder="1" applyAlignment="1">
      <alignment horizontal="center" vertical="center"/>
    </xf>
    <xf numFmtId="0" fontId="15" fillId="0" borderId="2" xfId="2" applyFont="1" applyBorder="1" applyAlignment="1">
      <alignment vertical="center"/>
    </xf>
    <xf numFmtId="46" fontId="14" fillId="0" borderId="2" xfId="2" applyNumberFormat="1" applyFont="1" applyBorder="1" applyAlignment="1">
      <alignment vertical="center"/>
    </xf>
    <xf numFmtId="21" fontId="15" fillId="0" borderId="2" xfId="2" applyNumberFormat="1" applyFont="1" applyBorder="1" applyAlignment="1">
      <alignment vertical="center"/>
    </xf>
    <xf numFmtId="0" fontId="17" fillId="0" borderId="2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5" fillId="0" borderId="3" xfId="2" applyFont="1" applyBorder="1" applyAlignment="1">
      <alignment vertical="center"/>
    </xf>
    <xf numFmtId="46" fontId="14" fillId="0" borderId="3" xfId="2" applyNumberFormat="1" applyFont="1" applyBorder="1" applyAlignment="1">
      <alignment vertical="center"/>
    </xf>
    <xf numFmtId="21" fontId="15" fillId="0" borderId="3" xfId="2" applyNumberFormat="1" applyFont="1" applyBorder="1" applyAlignment="1">
      <alignment vertical="center"/>
    </xf>
    <xf numFmtId="0" fontId="17" fillId="0" borderId="3" xfId="2" applyFont="1" applyBorder="1" applyAlignment="1">
      <alignment horizontal="right" vertical="center"/>
    </xf>
    <xf numFmtId="0" fontId="17" fillId="0" borderId="15" xfId="2" applyFont="1" applyBorder="1" applyAlignment="1">
      <alignment horizontal="right" vertical="center"/>
    </xf>
    <xf numFmtId="0" fontId="14" fillId="0" borderId="16" xfId="2" applyFont="1" applyBorder="1" applyAlignment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5" xfId="2" applyFont="1" applyBorder="1" applyAlignment="1">
      <alignment horizontal="right" vertical="center"/>
    </xf>
    <xf numFmtId="0" fontId="9" fillId="0" borderId="4" xfId="2" applyFont="1" applyBorder="1" applyAlignment="1">
      <alignment horizontal="left" vertical="center"/>
    </xf>
    <xf numFmtId="21" fontId="15" fillId="0" borderId="5" xfId="2" applyNumberFormat="1" applyFont="1" applyBorder="1" applyAlignment="1">
      <alignment vertical="center"/>
    </xf>
    <xf numFmtId="49" fontId="15" fillId="0" borderId="17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vertical="center"/>
    </xf>
    <xf numFmtId="0" fontId="18" fillId="0" borderId="5" xfId="2" applyFont="1" applyBorder="1" applyAlignment="1">
      <alignment horizontal="center" vertical="center"/>
    </xf>
    <xf numFmtId="0" fontId="15" fillId="0" borderId="17" xfId="2" applyFont="1" applyBorder="1" applyAlignment="1">
      <alignment horizontal="right" vertical="center"/>
    </xf>
    <xf numFmtId="0" fontId="8" fillId="0" borderId="28" xfId="2" applyFont="1" applyBorder="1" applyAlignment="1">
      <alignment vertical="center"/>
    </xf>
    <xf numFmtId="0" fontId="8" fillId="0" borderId="26" xfId="2" applyFont="1" applyBorder="1" applyAlignment="1">
      <alignment horizontal="center" vertical="center"/>
    </xf>
    <xf numFmtId="0" fontId="8" fillId="0" borderId="26" xfId="2" applyFont="1" applyBorder="1" applyAlignment="1">
      <alignment vertical="center"/>
    </xf>
    <xf numFmtId="46" fontId="9" fillId="0" borderId="26" xfId="2" applyNumberFormat="1" applyFont="1" applyBorder="1" applyAlignment="1">
      <alignment vertical="center"/>
    </xf>
    <xf numFmtId="21" fontId="8" fillId="0" borderId="26" xfId="2" applyNumberFormat="1" applyFont="1" applyBorder="1" applyAlignment="1">
      <alignment vertical="center"/>
    </xf>
    <xf numFmtId="0" fontId="8" fillId="0" borderId="29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justify"/>
    </xf>
    <xf numFmtId="0" fontId="20" fillId="0" borderId="0" xfId="8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4" fontId="18" fillId="0" borderId="0" xfId="2" applyNumberFormat="1" applyFont="1" applyAlignment="1">
      <alignment horizontal="center" vertical="center" wrapText="1"/>
    </xf>
    <xf numFmtId="0" fontId="18" fillId="0" borderId="0" xfId="2" applyFont="1" applyAlignment="1">
      <alignment vertical="center" wrapText="1"/>
    </xf>
    <xf numFmtId="46" fontId="17" fillId="0" borderId="0" xfId="2" applyNumberFormat="1" applyFont="1" applyAlignment="1">
      <alignment vertical="center" wrapText="1"/>
    </xf>
    <xf numFmtId="21" fontId="18" fillId="0" borderId="0" xfId="2" applyNumberFormat="1" applyFont="1" applyAlignment="1">
      <alignment vertical="center" wrapText="1"/>
    </xf>
    <xf numFmtId="0" fontId="15" fillId="0" borderId="12" xfId="2" applyFont="1" applyBorder="1" applyAlignment="1">
      <alignment horizontal="left" vertical="center"/>
    </xf>
    <xf numFmtId="49" fontId="15" fillId="0" borderId="2" xfId="2" applyNumberFormat="1" applyFont="1" applyBorder="1" applyAlignment="1">
      <alignment horizontal="right" vertical="center"/>
    </xf>
    <xf numFmtId="0" fontId="8" fillId="0" borderId="27" xfId="2" applyFont="1" applyBorder="1" applyAlignment="1">
      <alignment vertical="center"/>
    </xf>
    <xf numFmtId="49" fontId="15" fillId="0" borderId="4" xfId="2" applyNumberFormat="1" applyFont="1" applyBorder="1" applyAlignment="1">
      <alignment vertical="center"/>
    </xf>
    <xf numFmtId="46" fontId="9" fillId="0" borderId="0" xfId="2" applyNumberFormat="1" applyFont="1" applyAlignment="1">
      <alignment vertical="center"/>
    </xf>
    <xf numFmtId="0" fontId="15" fillId="0" borderId="10" xfId="2" applyFont="1" applyBorder="1" applyAlignment="1">
      <alignment horizontal="left" vertical="center"/>
    </xf>
    <xf numFmtId="0" fontId="8" fillId="0" borderId="30" xfId="2" applyFont="1" applyBorder="1" applyAlignment="1">
      <alignment vertical="center"/>
    </xf>
    <xf numFmtId="0" fontId="15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vertical="center"/>
    </xf>
    <xf numFmtId="49" fontId="15" fillId="0" borderId="17" xfId="2" applyNumberFormat="1" applyFont="1" applyBorder="1" applyAlignment="1">
      <alignment vertical="center"/>
    </xf>
    <xf numFmtId="0" fontId="15" fillId="0" borderId="16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46" fontId="9" fillId="0" borderId="5" xfId="2" applyNumberFormat="1" applyFont="1" applyBorder="1" applyAlignment="1">
      <alignment vertical="center"/>
    </xf>
    <xf numFmtId="49" fontId="15" fillId="0" borderId="5" xfId="2" applyNumberFormat="1" applyFont="1" applyBorder="1" applyAlignment="1">
      <alignment vertical="center"/>
    </xf>
    <xf numFmtId="0" fontId="8" fillId="0" borderId="11" xfId="2" applyFont="1" applyBorder="1" applyAlignment="1">
      <alignment horizontal="center" vertical="center"/>
    </xf>
    <xf numFmtId="21" fontId="8" fillId="0" borderId="0" xfId="2" applyNumberFormat="1" applyFont="1" applyAlignment="1">
      <alignment vertical="center"/>
    </xf>
    <xf numFmtId="0" fontId="14" fillId="0" borderId="16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top"/>
    </xf>
    <xf numFmtId="0" fontId="8" fillId="0" borderId="3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top"/>
    </xf>
    <xf numFmtId="2" fontId="8" fillId="0" borderId="36" xfId="0" applyNumberFormat="1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14" fillId="2" borderId="22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9" fontId="15" fillId="0" borderId="0" xfId="2" applyNumberFormat="1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horizontal="center" vertical="center"/>
    </xf>
    <xf numFmtId="46" fontId="9" fillId="0" borderId="0" xfId="2" applyNumberFormat="1" applyFont="1" applyBorder="1" applyAlignment="1">
      <alignment horizontal="center" vertical="center"/>
    </xf>
    <xf numFmtId="21" fontId="8" fillId="0" borderId="0" xfId="2" applyNumberFormat="1" applyFont="1" applyBorder="1" applyAlignment="1">
      <alignment horizontal="center" vertical="center"/>
    </xf>
    <xf numFmtId="46" fontId="9" fillId="0" borderId="0" xfId="2" applyNumberFormat="1" applyFont="1" applyBorder="1" applyAlignment="1">
      <alignment vertical="center"/>
    </xf>
    <xf numFmtId="21" fontId="8" fillId="0" borderId="0" xfId="2" applyNumberFormat="1" applyFont="1" applyBorder="1" applyAlignment="1">
      <alignment vertical="center"/>
    </xf>
    <xf numFmtId="0" fontId="8" fillId="0" borderId="6" xfId="2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1" fillId="0" borderId="1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9" fillId="0" borderId="4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46" fontId="9" fillId="2" borderId="31" xfId="3" applyNumberFormat="1" applyFont="1" applyFill="1" applyBorder="1" applyAlignment="1">
      <alignment horizontal="center" vertical="center" wrapText="1"/>
    </xf>
    <xf numFmtId="46" fontId="9" fillId="2" borderId="1" xfId="3" applyNumberFormat="1" applyFont="1" applyFill="1" applyBorder="1" applyAlignment="1">
      <alignment horizontal="center" vertical="center" wrapText="1"/>
    </xf>
    <xf numFmtId="21" fontId="9" fillId="2" borderId="31" xfId="3" applyNumberFormat="1" applyFont="1" applyFill="1" applyBorder="1" applyAlignment="1">
      <alignment horizontal="center" vertical="center" wrapText="1"/>
    </xf>
    <xf numFmtId="21" fontId="9" fillId="2" borderId="1" xfId="3" applyNumberFormat="1" applyFont="1" applyFill="1" applyBorder="1" applyAlignment="1">
      <alignment horizontal="center" vertical="center" wrapText="1"/>
    </xf>
    <xf numFmtId="0" fontId="9" fillId="2" borderId="3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3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/>
    </xf>
    <xf numFmtId="0" fontId="9" fillId="2" borderId="32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9" fillId="2" borderId="33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2" fillId="0" borderId="3" xfId="2" applyFont="1" applyBorder="1" applyAlignment="1">
      <alignment horizontal="left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3 2" xfId="10"/>
    <cellStyle name="Обычный 3 2 2" xfId="12"/>
    <cellStyle name="Обычный 3 3" xfId="11"/>
    <cellStyle name="Обычный 3 4" xfId="9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28576</xdr:rowOff>
    </xdr:from>
    <xdr:to>
      <xdr:col>1</xdr:col>
      <xdr:colOff>361950</xdr:colOff>
      <xdr:row>3</xdr:row>
      <xdr:rowOff>57151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C4E95FC-0BDB-44D5-8A2D-B124BE24A4E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6"/>
          <a:ext cx="695325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137162</xdr:colOff>
      <xdr:row>0</xdr:row>
      <xdr:rowOff>85726</xdr:rowOff>
    </xdr:from>
    <xdr:to>
      <xdr:col>3</xdr:col>
      <xdr:colOff>400051</xdr:colOff>
      <xdr:row>3</xdr:row>
      <xdr:rowOff>142875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7967A7D7-09D9-4DF7-8EED-C280EBEA3F3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2" y="85726"/>
          <a:ext cx="1301114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78"/>
  <sheetViews>
    <sheetView tabSelected="1" view="pageBreakPreview" topLeftCell="A8" zoomScale="70" zoomScaleNormal="100" zoomScaleSheetLayoutView="70" workbookViewId="0">
      <selection activeCell="G13" sqref="G13:G14"/>
    </sheetView>
  </sheetViews>
  <sheetFormatPr defaultColWidth="9.140625" defaultRowHeight="12.75" x14ac:dyDescent="0.2"/>
  <cols>
    <col min="1" max="1" width="7" style="2" customWidth="1"/>
    <col min="2" max="2" width="7.7109375" style="1" customWidth="1"/>
    <col min="3" max="3" width="15.5703125" style="1" customWidth="1"/>
    <col min="4" max="4" width="22.5703125" style="2" customWidth="1"/>
    <col min="5" max="5" width="13.28515625" style="2" customWidth="1"/>
    <col min="6" max="6" width="8.7109375" style="2" customWidth="1"/>
    <col min="7" max="7" width="25.5703125" style="2" customWidth="1"/>
    <col min="8" max="8" width="20" style="46" customWidth="1"/>
    <col min="9" max="9" width="12.140625" style="57" customWidth="1"/>
    <col min="10" max="10" width="12.28515625" style="2" customWidth="1"/>
    <col min="11" max="11" width="13.28515625" style="2" customWidth="1"/>
    <col min="12" max="12" width="16.7109375" style="2" customWidth="1"/>
    <col min="13" max="16384" width="9.140625" style="2"/>
  </cols>
  <sheetData>
    <row r="1" spans="1:12" ht="15.7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22.5" customHeight="1" x14ac:dyDescent="0.2">
      <c r="A2" s="132" t="s">
        <v>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21" x14ac:dyDescent="0.2">
      <c r="A3" s="132" t="s">
        <v>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21" x14ac:dyDescent="0.2">
      <c r="A4" s="132" t="s">
        <v>45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24" customHeight="1" x14ac:dyDescent="0.2">
      <c r="A5" s="132" t="s">
        <v>46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s="3" customFormat="1" ht="28.5" x14ac:dyDescent="0.2">
      <c r="A6" s="133" t="s">
        <v>40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s="3" customFormat="1" ht="18" customHeight="1" x14ac:dyDescent="0.2">
      <c r="A7" s="110" t="s">
        <v>16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s="3" customFormat="1" ht="8.25" customHeight="1" thickBot="1" x14ac:dyDescent="0.25">
      <c r="A8" s="119" t="s">
        <v>41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8" customHeight="1" thickTop="1" x14ac:dyDescent="0.2">
      <c r="A9" s="122" t="s">
        <v>38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1:12" ht="18" customHeight="1" x14ac:dyDescent="0.2">
      <c r="A10" s="125" t="s">
        <v>24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ht="19.5" customHeight="1" x14ac:dyDescent="0.2">
      <c r="A11" s="125" t="s">
        <v>66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7"/>
    </row>
    <row r="12" spans="1:12" ht="8.25" customHeight="1" x14ac:dyDescent="0.2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</row>
    <row r="13" spans="1:12" ht="15.75" x14ac:dyDescent="0.2">
      <c r="A13" s="100" t="s">
        <v>47</v>
      </c>
      <c r="B13" s="101"/>
      <c r="C13" s="101"/>
      <c r="D13" s="101"/>
      <c r="E13" s="5"/>
      <c r="F13" s="5"/>
      <c r="G13" s="93" t="s">
        <v>64</v>
      </c>
      <c r="H13" s="6"/>
      <c r="I13" s="7"/>
      <c r="J13" s="5"/>
      <c r="K13" s="8"/>
      <c r="L13" s="9" t="s">
        <v>42</v>
      </c>
    </row>
    <row r="14" spans="1:12" ht="15.75" x14ac:dyDescent="0.2">
      <c r="A14" s="102" t="s">
        <v>67</v>
      </c>
      <c r="B14" s="103"/>
      <c r="C14" s="103"/>
      <c r="D14" s="103"/>
      <c r="E14" s="10"/>
      <c r="F14" s="10"/>
      <c r="G14" s="147" t="s">
        <v>65</v>
      </c>
      <c r="H14" s="11"/>
      <c r="I14" s="12"/>
      <c r="J14" s="10"/>
      <c r="K14" s="13"/>
      <c r="L14" s="14" t="s">
        <v>52</v>
      </c>
    </row>
    <row r="15" spans="1:12" ht="15" x14ac:dyDescent="0.2">
      <c r="A15" s="128" t="s">
        <v>9</v>
      </c>
      <c r="B15" s="105"/>
      <c r="C15" s="105"/>
      <c r="D15" s="105"/>
      <c r="E15" s="105"/>
      <c r="F15" s="105"/>
      <c r="G15" s="129"/>
      <c r="H15" s="104" t="s">
        <v>1</v>
      </c>
      <c r="I15" s="105"/>
      <c r="J15" s="105"/>
      <c r="K15" s="105"/>
      <c r="L15" s="106"/>
    </row>
    <row r="16" spans="1:12" ht="15" x14ac:dyDescent="0.2">
      <c r="A16" s="15" t="s">
        <v>17</v>
      </c>
      <c r="B16" s="16"/>
      <c r="C16" s="16"/>
      <c r="D16" s="17"/>
      <c r="E16" s="18"/>
      <c r="F16" s="17"/>
      <c r="G16" s="19" t="s">
        <v>41</v>
      </c>
      <c r="H16" s="107"/>
      <c r="I16" s="108"/>
      <c r="J16" s="108"/>
      <c r="K16" s="108"/>
      <c r="L16" s="109"/>
    </row>
    <row r="17" spans="1:12" ht="15" x14ac:dyDescent="0.2">
      <c r="A17" s="15" t="s">
        <v>18</v>
      </c>
      <c r="B17" s="16"/>
      <c r="C17" s="16"/>
      <c r="D17" s="19"/>
      <c r="E17" s="18"/>
      <c r="F17" s="17"/>
      <c r="G17" s="19" t="s">
        <v>48</v>
      </c>
      <c r="H17" s="97" t="s">
        <v>145</v>
      </c>
      <c r="I17" s="98"/>
      <c r="J17" s="98"/>
      <c r="K17" s="98"/>
      <c r="L17" s="99"/>
    </row>
    <row r="18" spans="1:12" ht="15" x14ac:dyDescent="0.2">
      <c r="A18" s="58" t="s">
        <v>19</v>
      </c>
      <c r="B18" s="16"/>
      <c r="C18" s="16"/>
      <c r="D18" s="19"/>
      <c r="E18" s="18"/>
      <c r="F18" s="17"/>
      <c r="G18" s="19" t="s">
        <v>49</v>
      </c>
      <c r="H18" s="97" t="s">
        <v>146</v>
      </c>
      <c r="I18" s="98"/>
      <c r="J18" s="98"/>
      <c r="K18" s="98"/>
      <c r="L18" s="99"/>
    </row>
    <row r="19" spans="1:12" ht="16.5" thickBot="1" x14ac:dyDescent="0.25">
      <c r="A19" s="15" t="s">
        <v>15</v>
      </c>
      <c r="B19" s="23"/>
      <c r="C19" s="23"/>
      <c r="D19" s="24"/>
      <c r="E19" s="24"/>
      <c r="F19" s="24"/>
      <c r="G19" s="19" t="s">
        <v>50</v>
      </c>
      <c r="H19" s="20" t="s">
        <v>51</v>
      </c>
      <c r="I19" s="21"/>
      <c r="J19" s="25">
        <v>501</v>
      </c>
      <c r="L19" s="26">
        <v>5</v>
      </c>
    </row>
    <row r="20" spans="1:12" ht="7.5" customHeight="1" thickTop="1" thickBot="1" x14ac:dyDescent="0.25">
      <c r="A20" s="27"/>
      <c r="B20" s="28"/>
      <c r="C20" s="28"/>
      <c r="D20" s="29"/>
      <c r="E20" s="29"/>
      <c r="F20" s="29"/>
      <c r="G20" s="29"/>
      <c r="H20" s="30"/>
      <c r="I20" s="31"/>
      <c r="J20" s="29"/>
      <c r="K20" s="29"/>
      <c r="L20" s="32"/>
    </row>
    <row r="21" spans="1:12" s="33" customFormat="1" ht="21" customHeight="1" thickTop="1" x14ac:dyDescent="0.2">
      <c r="A21" s="130" t="s">
        <v>6</v>
      </c>
      <c r="B21" s="115" t="s">
        <v>12</v>
      </c>
      <c r="C21" s="115" t="s">
        <v>36</v>
      </c>
      <c r="D21" s="115" t="s">
        <v>2</v>
      </c>
      <c r="E21" s="115" t="s">
        <v>34</v>
      </c>
      <c r="F21" s="115" t="s">
        <v>8</v>
      </c>
      <c r="G21" s="115" t="s">
        <v>13</v>
      </c>
      <c r="H21" s="111" t="s">
        <v>7</v>
      </c>
      <c r="I21" s="113" t="s">
        <v>23</v>
      </c>
      <c r="J21" s="115" t="s">
        <v>21</v>
      </c>
      <c r="K21" s="117" t="s">
        <v>39</v>
      </c>
      <c r="L21" s="120" t="s">
        <v>14</v>
      </c>
    </row>
    <row r="22" spans="1:12" s="33" customFormat="1" ht="22.5" customHeight="1" x14ac:dyDescent="0.2">
      <c r="A22" s="131"/>
      <c r="B22" s="116"/>
      <c r="C22" s="116"/>
      <c r="D22" s="116"/>
      <c r="E22" s="116"/>
      <c r="F22" s="116"/>
      <c r="G22" s="116"/>
      <c r="H22" s="112"/>
      <c r="I22" s="114"/>
      <c r="J22" s="116"/>
      <c r="K22" s="118"/>
      <c r="L22" s="121"/>
    </row>
    <row r="23" spans="1:12" ht="27" customHeight="1" x14ac:dyDescent="0.2">
      <c r="A23" s="68">
        <v>1</v>
      </c>
      <c r="B23" s="59">
        <v>13</v>
      </c>
      <c r="C23" s="60" t="s">
        <v>69</v>
      </c>
      <c r="D23" s="61" t="s">
        <v>108</v>
      </c>
      <c r="E23" s="59" t="s">
        <v>147</v>
      </c>
      <c r="F23" s="60" t="s">
        <v>22</v>
      </c>
      <c r="G23" s="60" t="s">
        <v>54</v>
      </c>
      <c r="H23" s="66">
        <v>0.55138888888888882</v>
      </c>
      <c r="I23" s="67"/>
      <c r="J23" s="64">
        <f>IFERROR($J$19*3600/(HOUR(H23)*3600+MINUTE(H23)*60+SECOND(H23)),"")</f>
        <v>37.858942065491185</v>
      </c>
      <c r="K23" s="60" t="s">
        <v>22</v>
      </c>
      <c r="L23" s="69"/>
    </row>
    <row r="24" spans="1:12" ht="27" customHeight="1" x14ac:dyDescent="0.2">
      <c r="A24" s="68">
        <v>2</v>
      </c>
      <c r="B24" s="59">
        <v>37</v>
      </c>
      <c r="C24" s="60" t="s">
        <v>70</v>
      </c>
      <c r="D24" s="61" t="s">
        <v>109</v>
      </c>
      <c r="E24" s="59" t="s">
        <v>147</v>
      </c>
      <c r="F24" s="60" t="s">
        <v>22</v>
      </c>
      <c r="G24" s="63" t="s">
        <v>68</v>
      </c>
      <c r="H24" s="66">
        <v>0.55290509259259257</v>
      </c>
      <c r="I24" s="66">
        <f>H24-$H$23</f>
        <v>1.5162037037037557E-3</v>
      </c>
      <c r="J24" s="64">
        <f t="shared" ref="J24:J39" si="0">IFERROR($J$19*3600/(HOUR(H24)*3600+MINUTE(H24)*60+SECOND(H24)),"")</f>
        <v>37.755123401226683</v>
      </c>
      <c r="K24" s="60" t="s">
        <v>22</v>
      </c>
      <c r="L24" s="69"/>
    </row>
    <row r="25" spans="1:12" ht="27" customHeight="1" x14ac:dyDescent="0.2">
      <c r="A25" s="68">
        <v>3</v>
      </c>
      <c r="B25" s="59">
        <v>14</v>
      </c>
      <c r="C25" s="60" t="s">
        <v>71</v>
      </c>
      <c r="D25" s="61" t="s">
        <v>110</v>
      </c>
      <c r="E25" s="59" t="s">
        <v>147</v>
      </c>
      <c r="F25" s="60" t="s">
        <v>22</v>
      </c>
      <c r="G25" s="60" t="s">
        <v>54</v>
      </c>
      <c r="H25" s="66">
        <v>0.55292824074074076</v>
      </c>
      <c r="I25" s="66">
        <f t="shared" ref="I25:I39" si="1">H25-$H$23</f>
        <v>1.5393518518519445E-3</v>
      </c>
      <c r="J25" s="64">
        <f t="shared" si="0"/>
        <v>37.753542796140081</v>
      </c>
      <c r="K25" s="60" t="s">
        <v>31</v>
      </c>
      <c r="L25" s="69"/>
    </row>
    <row r="26" spans="1:12" ht="27" customHeight="1" x14ac:dyDescent="0.2">
      <c r="A26" s="68">
        <v>4</v>
      </c>
      <c r="B26" s="59">
        <v>2</v>
      </c>
      <c r="C26" s="60" t="s">
        <v>72</v>
      </c>
      <c r="D26" s="61" t="s">
        <v>111</v>
      </c>
      <c r="E26" s="59" t="s">
        <v>147</v>
      </c>
      <c r="F26" s="60" t="s">
        <v>22</v>
      </c>
      <c r="G26" s="60" t="s">
        <v>59</v>
      </c>
      <c r="H26" s="66">
        <v>0.55304398148148148</v>
      </c>
      <c r="I26" s="66">
        <f t="shared" si="1"/>
        <v>1.6550925925926663E-3</v>
      </c>
      <c r="J26" s="64">
        <f t="shared" si="0"/>
        <v>37.745641755436033</v>
      </c>
      <c r="K26" s="60" t="s">
        <v>31</v>
      </c>
      <c r="L26" s="69"/>
    </row>
    <row r="27" spans="1:12" ht="27" customHeight="1" x14ac:dyDescent="0.2">
      <c r="A27" s="68">
        <v>5</v>
      </c>
      <c r="B27" s="59">
        <v>33</v>
      </c>
      <c r="C27" s="60" t="s">
        <v>73</v>
      </c>
      <c r="D27" s="61" t="s">
        <v>112</v>
      </c>
      <c r="E27" s="59" t="s">
        <v>147</v>
      </c>
      <c r="F27" s="60" t="s">
        <v>31</v>
      </c>
      <c r="G27" s="60" t="s">
        <v>56</v>
      </c>
      <c r="H27" s="66">
        <v>0.55314814814814817</v>
      </c>
      <c r="I27" s="66">
        <f t="shared" si="1"/>
        <v>1.7592592592593492E-3</v>
      </c>
      <c r="J27" s="64">
        <f t="shared" si="0"/>
        <v>37.738533645798462</v>
      </c>
      <c r="K27" s="60" t="s">
        <v>31</v>
      </c>
      <c r="L27" s="69"/>
    </row>
    <row r="28" spans="1:12" ht="27" customHeight="1" x14ac:dyDescent="0.2">
      <c r="A28" s="68">
        <v>6</v>
      </c>
      <c r="B28" s="59">
        <v>5</v>
      </c>
      <c r="C28" s="60" t="s">
        <v>74</v>
      </c>
      <c r="D28" s="61" t="s">
        <v>113</v>
      </c>
      <c r="E28" s="59" t="s">
        <v>147</v>
      </c>
      <c r="F28" s="60" t="s">
        <v>31</v>
      </c>
      <c r="G28" s="60" t="s">
        <v>53</v>
      </c>
      <c r="H28" s="66">
        <v>0.55351851851851852</v>
      </c>
      <c r="I28" s="66">
        <f t="shared" si="1"/>
        <v>2.1296296296297035E-3</v>
      </c>
      <c r="J28" s="64">
        <f t="shared" si="0"/>
        <v>37.713282034125129</v>
      </c>
      <c r="K28" s="60" t="s">
        <v>31</v>
      </c>
      <c r="L28" s="69"/>
    </row>
    <row r="29" spans="1:12" ht="27" customHeight="1" x14ac:dyDescent="0.2">
      <c r="A29" s="68">
        <v>7</v>
      </c>
      <c r="B29" s="59">
        <v>28</v>
      </c>
      <c r="C29" s="60" t="s">
        <v>75</v>
      </c>
      <c r="D29" s="61" t="s">
        <v>114</v>
      </c>
      <c r="E29" s="59" t="s">
        <v>147</v>
      </c>
      <c r="F29" s="60" t="s">
        <v>31</v>
      </c>
      <c r="G29" s="60" t="s">
        <v>56</v>
      </c>
      <c r="H29" s="66">
        <v>0.55393518518518514</v>
      </c>
      <c r="I29" s="66">
        <f t="shared" si="1"/>
        <v>2.5462962962963243E-3</v>
      </c>
      <c r="J29" s="64">
        <f t="shared" si="0"/>
        <v>37.684914333472626</v>
      </c>
      <c r="K29" s="60" t="s">
        <v>31</v>
      </c>
      <c r="L29" s="69"/>
    </row>
    <row r="30" spans="1:12" ht="27" customHeight="1" x14ac:dyDescent="0.2">
      <c r="A30" s="68">
        <v>8</v>
      </c>
      <c r="B30" s="59">
        <v>10</v>
      </c>
      <c r="C30" s="60" t="s">
        <v>76</v>
      </c>
      <c r="D30" s="61" t="s">
        <v>115</v>
      </c>
      <c r="E30" s="59" t="s">
        <v>147</v>
      </c>
      <c r="F30" s="60" t="s">
        <v>22</v>
      </c>
      <c r="G30" s="60" t="s">
        <v>54</v>
      </c>
      <c r="H30" s="66">
        <v>0.55423611111111104</v>
      </c>
      <c r="I30" s="66">
        <f t="shared" si="1"/>
        <v>2.8472222222222232E-3</v>
      </c>
      <c r="J30" s="64">
        <f t="shared" si="0"/>
        <v>37.664453076055629</v>
      </c>
      <c r="K30" s="60" t="s">
        <v>31</v>
      </c>
      <c r="L30" s="69"/>
    </row>
    <row r="31" spans="1:12" ht="27" customHeight="1" x14ac:dyDescent="0.2">
      <c r="A31" s="68">
        <v>9</v>
      </c>
      <c r="B31" s="59">
        <v>12</v>
      </c>
      <c r="C31" s="60" t="s">
        <v>77</v>
      </c>
      <c r="D31" s="61" t="s">
        <v>116</v>
      </c>
      <c r="E31" s="59" t="s">
        <v>147</v>
      </c>
      <c r="F31" s="60" t="s">
        <v>22</v>
      </c>
      <c r="G31" s="60" t="s">
        <v>54</v>
      </c>
      <c r="H31" s="66">
        <v>0.55428240740740742</v>
      </c>
      <c r="I31" s="66">
        <f t="shared" si="1"/>
        <v>2.8935185185186008E-3</v>
      </c>
      <c r="J31" s="64">
        <f t="shared" si="0"/>
        <v>37.661307162246814</v>
      </c>
      <c r="K31" s="60" t="s">
        <v>31</v>
      </c>
      <c r="L31" s="69"/>
    </row>
    <row r="32" spans="1:12" ht="27" customHeight="1" x14ac:dyDescent="0.2">
      <c r="A32" s="68">
        <v>10</v>
      </c>
      <c r="B32" s="59">
        <v>30</v>
      </c>
      <c r="C32" s="60" t="s">
        <v>78</v>
      </c>
      <c r="D32" s="61" t="s">
        <v>117</v>
      </c>
      <c r="E32" s="59" t="s">
        <v>147</v>
      </c>
      <c r="F32" s="60" t="s">
        <v>31</v>
      </c>
      <c r="G32" s="60" t="s">
        <v>56</v>
      </c>
      <c r="H32" s="66">
        <v>0.55501157407407409</v>
      </c>
      <c r="I32" s="66">
        <f t="shared" si="1"/>
        <v>3.6226851851852704E-3</v>
      </c>
      <c r="J32" s="64">
        <f t="shared" si="0"/>
        <v>37.611828248493318</v>
      </c>
      <c r="K32" s="60" t="s">
        <v>31</v>
      </c>
      <c r="L32" s="69"/>
    </row>
    <row r="33" spans="1:12" ht="27" customHeight="1" x14ac:dyDescent="0.2">
      <c r="A33" s="68">
        <v>11</v>
      </c>
      <c r="B33" s="59">
        <v>16</v>
      </c>
      <c r="C33" s="60" t="s">
        <v>79</v>
      </c>
      <c r="D33" s="61" t="s">
        <v>118</v>
      </c>
      <c r="E33" s="59" t="s">
        <v>147</v>
      </c>
      <c r="F33" s="60" t="s">
        <v>31</v>
      </c>
      <c r="G33" s="60" t="s">
        <v>54</v>
      </c>
      <c r="H33" s="66">
        <v>0.55631944444444448</v>
      </c>
      <c r="I33" s="66">
        <f t="shared" si="1"/>
        <v>4.9305555555556602E-3</v>
      </c>
      <c r="J33" s="64">
        <f t="shared" si="0"/>
        <v>37.52340531768818</v>
      </c>
      <c r="K33" s="62"/>
      <c r="L33" s="69"/>
    </row>
    <row r="34" spans="1:12" ht="27" customHeight="1" x14ac:dyDescent="0.2">
      <c r="A34" s="68">
        <v>12</v>
      </c>
      <c r="B34" s="59">
        <v>9</v>
      </c>
      <c r="C34" s="60" t="s">
        <v>80</v>
      </c>
      <c r="D34" s="61" t="s">
        <v>119</v>
      </c>
      <c r="E34" s="59" t="s">
        <v>147</v>
      </c>
      <c r="F34" s="60" t="s">
        <v>33</v>
      </c>
      <c r="G34" s="60" t="s">
        <v>58</v>
      </c>
      <c r="H34" s="66">
        <v>0.5567361111111111</v>
      </c>
      <c r="I34" s="66">
        <f t="shared" si="1"/>
        <v>5.3472222222222809E-3</v>
      </c>
      <c r="J34" s="64">
        <f t="shared" si="0"/>
        <v>37.495322439815389</v>
      </c>
      <c r="K34" s="62"/>
      <c r="L34" s="69"/>
    </row>
    <row r="35" spans="1:12" ht="27" customHeight="1" x14ac:dyDescent="0.2">
      <c r="A35" s="68">
        <v>13</v>
      </c>
      <c r="B35" s="59">
        <v>11</v>
      </c>
      <c r="C35" s="60" t="s">
        <v>81</v>
      </c>
      <c r="D35" s="61" t="s">
        <v>120</v>
      </c>
      <c r="E35" s="59" t="s">
        <v>147</v>
      </c>
      <c r="F35" s="60" t="s">
        <v>22</v>
      </c>
      <c r="G35" s="60" t="s">
        <v>54</v>
      </c>
      <c r="H35" s="66">
        <v>0.55717592592592591</v>
      </c>
      <c r="I35" s="66">
        <f t="shared" si="1"/>
        <v>5.7870370370370905E-3</v>
      </c>
      <c r="J35" s="64">
        <f t="shared" si="0"/>
        <v>37.465724968840881</v>
      </c>
      <c r="K35" s="62"/>
      <c r="L35" s="69"/>
    </row>
    <row r="36" spans="1:12" ht="27" customHeight="1" x14ac:dyDescent="0.2">
      <c r="A36" s="68">
        <v>14</v>
      </c>
      <c r="B36" s="59">
        <v>19</v>
      </c>
      <c r="C36" s="60" t="s">
        <v>82</v>
      </c>
      <c r="D36" s="61" t="s">
        <v>121</v>
      </c>
      <c r="E36" s="59" t="s">
        <v>147</v>
      </c>
      <c r="F36" s="60" t="s">
        <v>31</v>
      </c>
      <c r="G36" s="60" t="s">
        <v>55</v>
      </c>
      <c r="H36" s="66">
        <v>0.55744212962962958</v>
      </c>
      <c r="I36" s="66">
        <f t="shared" si="1"/>
        <v>6.0532407407407618E-3</v>
      </c>
      <c r="J36" s="64">
        <f t="shared" si="0"/>
        <v>37.447833399082285</v>
      </c>
      <c r="K36" s="62"/>
      <c r="L36" s="69"/>
    </row>
    <row r="37" spans="1:12" ht="27" customHeight="1" x14ac:dyDescent="0.2">
      <c r="A37" s="68">
        <v>15</v>
      </c>
      <c r="B37" s="59">
        <v>35</v>
      </c>
      <c r="C37" s="60" t="s">
        <v>83</v>
      </c>
      <c r="D37" s="61" t="s">
        <v>122</v>
      </c>
      <c r="E37" s="59" t="s">
        <v>147</v>
      </c>
      <c r="F37" s="60" t="s">
        <v>22</v>
      </c>
      <c r="G37" s="60" t="s">
        <v>57</v>
      </c>
      <c r="H37" s="66">
        <v>0.55918981481481478</v>
      </c>
      <c r="I37" s="66">
        <f t="shared" si="1"/>
        <v>7.8009259259259611E-3</v>
      </c>
      <c r="J37" s="64">
        <f t="shared" si="0"/>
        <v>37.330794386720207</v>
      </c>
      <c r="K37" s="62"/>
      <c r="L37" s="69"/>
    </row>
    <row r="38" spans="1:12" ht="27" customHeight="1" x14ac:dyDescent="0.2">
      <c r="A38" s="68">
        <v>16</v>
      </c>
      <c r="B38" s="59">
        <v>17</v>
      </c>
      <c r="C38" s="60" t="s">
        <v>84</v>
      </c>
      <c r="D38" s="61" t="s">
        <v>123</v>
      </c>
      <c r="E38" s="59" t="s">
        <v>147</v>
      </c>
      <c r="F38" s="60" t="s">
        <v>22</v>
      </c>
      <c r="G38" s="60" t="s">
        <v>54</v>
      </c>
      <c r="H38" s="66">
        <v>0.56086805555555552</v>
      </c>
      <c r="I38" s="66">
        <f t="shared" si="1"/>
        <v>9.4791666666667052E-3</v>
      </c>
      <c r="J38" s="64">
        <f t="shared" si="0"/>
        <v>37.219092428651024</v>
      </c>
      <c r="K38" s="62"/>
      <c r="L38" s="69"/>
    </row>
    <row r="39" spans="1:12" ht="27" customHeight="1" x14ac:dyDescent="0.2">
      <c r="A39" s="68">
        <v>17</v>
      </c>
      <c r="B39" s="59">
        <v>1</v>
      </c>
      <c r="C39" s="60" t="s">
        <v>85</v>
      </c>
      <c r="D39" s="61" t="s">
        <v>124</v>
      </c>
      <c r="E39" s="59" t="s">
        <v>147</v>
      </c>
      <c r="F39" s="60" t="s">
        <v>31</v>
      </c>
      <c r="G39" s="60" t="s">
        <v>59</v>
      </c>
      <c r="H39" s="66">
        <v>0.57142361111111117</v>
      </c>
      <c r="I39" s="66">
        <f t="shared" si="1"/>
        <v>2.0034722222222356E-2</v>
      </c>
      <c r="J39" s="64">
        <f t="shared" si="0"/>
        <v>36.531567114297864</v>
      </c>
      <c r="K39" s="62"/>
      <c r="L39" s="69"/>
    </row>
    <row r="40" spans="1:12" ht="27" customHeight="1" x14ac:dyDescent="0.2">
      <c r="A40" s="70" t="s">
        <v>60</v>
      </c>
      <c r="B40" s="59">
        <v>3</v>
      </c>
      <c r="C40" s="60" t="s">
        <v>86</v>
      </c>
      <c r="D40" s="61" t="s">
        <v>125</v>
      </c>
      <c r="E40" s="59" t="s">
        <v>147</v>
      </c>
      <c r="F40" s="60" t="s">
        <v>31</v>
      </c>
      <c r="G40" s="60" t="s">
        <v>87</v>
      </c>
      <c r="H40" s="67"/>
      <c r="I40" s="67"/>
      <c r="J40" s="65"/>
      <c r="K40" s="62"/>
      <c r="L40" s="69"/>
    </row>
    <row r="41" spans="1:12" ht="27" customHeight="1" x14ac:dyDescent="0.2">
      <c r="A41" s="70" t="s">
        <v>60</v>
      </c>
      <c r="B41" s="59">
        <v>4</v>
      </c>
      <c r="C41" s="60" t="s">
        <v>88</v>
      </c>
      <c r="D41" s="61" t="s">
        <v>126</v>
      </c>
      <c r="E41" s="59" t="s">
        <v>147</v>
      </c>
      <c r="F41" s="60" t="s">
        <v>31</v>
      </c>
      <c r="G41" s="60" t="s">
        <v>87</v>
      </c>
      <c r="H41" s="67"/>
      <c r="I41" s="67"/>
      <c r="J41" s="65"/>
      <c r="K41" s="62"/>
      <c r="L41" s="69"/>
    </row>
    <row r="42" spans="1:12" ht="27" customHeight="1" x14ac:dyDescent="0.2">
      <c r="A42" s="70" t="s">
        <v>60</v>
      </c>
      <c r="B42" s="59">
        <v>15</v>
      </c>
      <c r="C42" s="60" t="s">
        <v>89</v>
      </c>
      <c r="D42" s="61" t="s">
        <v>127</v>
      </c>
      <c r="E42" s="59" t="s">
        <v>147</v>
      </c>
      <c r="F42" s="60" t="s">
        <v>31</v>
      </c>
      <c r="G42" s="60" t="s">
        <v>54</v>
      </c>
      <c r="H42" s="67"/>
      <c r="I42" s="67"/>
      <c r="J42" s="65"/>
      <c r="K42" s="62"/>
      <c r="L42" s="69"/>
    </row>
    <row r="43" spans="1:12" ht="27" customHeight="1" x14ac:dyDescent="0.2">
      <c r="A43" s="70" t="s">
        <v>60</v>
      </c>
      <c r="B43" s="59">
        <v>20</v>
      </c>
      <c r="C43" s="60" t="s">
        <v>90</v>
      </c>
      <c r="D43" s="61" t="s">
        <v>128</v>
      </c>
      <c r="E43" s="59" t="s">
        <v>147</v>
      </c>
      <c r="F43" s="60" t="s">
        <v>31</v>
      </c>
      <c r="G43" s="60" t="s">
        <v>55</v>
      </c>
      <c r="H43" s="67"/>
      <c r="I43" s="67"/>
      <c r="J43" s="65"/>
      <c r="K43" s="62"/>
      <c r="L43" s="69"/>
    </row>
    <row r="44" spans="1:12" ht="27" customHeight="1" x14ac:dyDescent="0.2">
      <c r="A44" s="70" t="s">
        <v>60</v>
      </c>
      <c r="B44" s="59">
        <v>21</v>
      </c>
      <c r="C44" s="60" t="s">
        <v>91</v>
      </c>
      <c r="D44" s="61" t="s">
        <v>129</v>
      </c>
      <c r="E44" s="59" t="s">
        <v>147</v>
      </c>
      <c r="F44" s="60" t="s">
        <v>31</v>
      </c>
      <c r="G44" s="60" t="s">
        <v>55</v>
      </c>
      <c r="H44" s="67"/>
      <c r="I44" s="67"/>
      <c r="J44" s="65"/>
      <c r="K44" s="62"/>
      <c r="L44" s="69"/>
    </row>
    <row r="45" spans="1:12" ht="27" customHeight="1" x14ac:dyDescent="0.2">
      <c r="A45" s="70" t="s">
        <v>60</v>
      </c>
      <c r="B45" s="59">
        <v>22</v>
      </c>
      <c r="C45" s="60" t="s">
        <v>92</v>
      </c>
      <c r="D45" s="61" t="s">
        <v>130</v>
      </c>
      <c r="E45" s="59" t="s">
        <v>147</v>
      </c>
      <c r="F45" s="60" t="s">
        <v>30</v>
      </c>
      <c r="G45" s="60" t="s">
        <v>55</v>
      </c>
      <c r="H45" s="67"/>
      <c r="I45" s="67"/>
      <c r="J45" s="65"/>
      <c r="K45" s="62"/>
      <c r="L45" s="69"/>
    </row>
    <row r="46" spans="1:12" ht="27" customHeight="1" x14ac:dyDescent="0.2">
      <c r="A46" s="70" t="s">
        <v>60</v>
      </c>
      <c r="B46" s="59">
        <v>23</v>
      </c>
      <c r="C46" s="60" t="s">
        <v>93</v>
      </c>
      <c r="D46" s="61" t="s">
        <v>131</v>
      </c>
      <c r="E46" s="59" t="s">
        <v>147</v>
      </c>
      <c r="F46" s="60" t="s">
        <v>31</v>
      </c>
      <c r="G46" s="60" t="s">
        <v>55</v>
      </c>
      <c r="H46" s="62"/>
      <c r="I46" s="67"/>
      <c r="J46" s="65"/>
      <c r="K46" s="62"/>
      <c r="L46" s="69"/>
    </row>
    <row r="47" spans="1:12" ht="27" customHeight="1" x14ac:dyDescent="0.2">
      <c r="A47" s="70" t="s">
        <v>60</v>
      </c>
      <c r="B47" s="59">
        <v>26</v>
      </c>
      <c r="C47" s="60" t="s">
        <v>94</v>
      </c>
      <c r="D47" s="61" t="s">
        <v>132</v>
      </c>
      <c r="E47" s="59" t="s">
        <v>147</v>
      </c>
      <c r="F47" s="60" t="s">
        <v>20</v>
      </c>
      <c r="G47" s="60" t="s">
        <v>56</v>
      </c>
      <c r="H47" s="62"/>
      <c r="I47" s="62"/>
      <c r="J47" s="65"/>
      <c r="K47" s="62"/>
      <c r="L47" s="69"/>
    </row>
    <row r="48" spans="1:12" ht="27" customHeight="1" x14ac:dyDescent="0.2">
      <c r="A48" s="70" t="s">
        <v>60</v>
      </c>
      <c r="B48" s="59">
        <v>29</v>
      </c>
      <c r="C48" s="60" t="s">
        <v>95</v>
      </c>
      <c r="D48" s="61" t="s">
        <v>133</v>
      </c>
      <c r="E48" s="59" t="s">
        <v>147</v>
      </c>
      <c r="F48" s="60" t="s">
        <v>22</v>
      </c>
      <c r="G48" s="60" t="s">
        <v>56</v>
      </c>
      <c r="H48" s="62"/>
      <c r="I48" s="62"/>
      <c r="J48" s="65"/>
      <c r="K48" s="62"/>
      <c r="L48" s="69"/>
    </row>
    <row r="49" spans="1:12" ht="27" customHeight="1" x14ac:dyDescent="0.2">
      <c r="A49" s="70" t="s">
        <v>60</v>
      </c>
      <c r="B49" s="59">
        <v>32</v>
      </c>
      <c r="C49" s="60" t="s">
        <v>96</v>
      </c>
      <c r="D49" s="61" t="s">
        <v>134</v>
      </c>
      <c r="E49" s="59" t="s">
        <v>147</v>
      </c>
      <c r="F49" s="60" t="s">
        <v>33</v>
      </c>
      <c r="G49" s="60" t="s">
        <v>56</v>
      </c>
      <c r="H49" s="62"/>
      <c r="I49" s="62"/>
      <c r="J49" s="65"/>
      <c r="K49" s="62"/>
      <c r="L49" s="69"/>
    </row>
    <row r="50" spans="1:12" ht="27" customHeight="1" x14ac:dyDescent="0.2">
      <c r="A50" s="70" t="s">
        <v>60</v>
      </c>
      <c r="B50" s="59">
        <v>6</v>
      </c>
      <c r="C50" s="60" t="s">
        <v>97</v>
      </c>
      <c r="D50" s="61" t="s">
        <v>135</v>
      </c>
      <c r="E50" s="59" t="s">
        <v>147</v>
      </c>
      <c r="F50" s="60" t="s">
        <v>33</v>
      </c>
      <c r="G50" s="60" t="s">
        <v>98</v>
      </c>
      <c r="H50" s="62"/>
      <c r="I50" s="62"/>
      <c r="J50" s="65"/>
      <c r="K50" s="62"/>
      <c r="L50" s="69"/>
    </row>
    <row r="51" spans="1:12" ht="27" customHeight="1" x14ac:dyDescent="0.2">
      <c r="A51" s="70" t="s">
        <v>60</v>
      </c>
      <c r="B51" s="59">
        <v>8</v>
      </c>
      <c r="C51" s="60" t="s">
        <v>99</v>
      </c>
      <c r="D51" s="79" t="s">
        <v>136</v>
      </c>
      <c r="E51" s="59" t="s">
        <v>147</v>
      </c>
      <c r="F51" s="60" t="s">
        <v>33</v>
      </c>
      <c r="G51" s="60" t="s">
        <v>98</v>
      </c>
      <c r="H51" s="62"/>
      <c r="I51" s="62"/>
      <c r="J51" s="65"/>
      <c r="K51" s="62"/>
      <c r="L51" s="69"/>
    </row>
    <row r="52" spans="1:12" ht="27" customHeight="1" x14ac:dyDescent="0.2">
      <c r="A52" s="70" t="s">
        <v>60</v>
      </c>
      <c r="B52" s="59">
        <v>34</v>
      </c>
      <c r="C52" s="60" t="s">
        <v>100</v>
      </c>
      <c r="D52" s="61" t="s">
        <v>137</v>
      </c>
      <c r="E52" s="59" t="s">
        <v>147</v>
      </c>
      <c r="F52" s="60" t="s">
        <v>22</v>
      </c>
      <c r="G52" s="60" t="s">
        <v>57</v>
      </c>
      <c r="H52" s="62"/>
      <c r="I52" s="62"/>
      <c r="J52" s="65"/>
      <c r="K52" s="62"/>
      <c r="L52" s="69"/>
    </row>
    <row r="53" spans="1:12" ht="27" customHeight="1" x14ac:dyDescent="0.2">
      <c r="A53" s="70" t="s">
        <v>60</v>
      </c>
      <c r="B53" s="59">
        <v>25</v>
      </c>
      <c r="C53" s="60" t="s">
        <v>101</v>
      </c>
      <c r="D53" s="61" t="s">
        <v>138</v>
      </c>
      <c r="E53" s="59" t="s">
        <v>147</v>
      </c>
      <c r="F53" s="60" t="s">
        <v>22</v>
      </c>
      <c r="G53" s="60" t="s">
        <v>56</v>
      </c>
      <c r="H53" s="62"/>
      <c r="I53" s="62"/>
      <c r="J53" s="65"/>
      <c r="K53" s="62"/>
      <c r="L53" s="69"/>
    </row>
    <row r="54" spans="1:12" ht="27" customHeight="1" x14ac:dyDescent="0.2">
      <c r="A54" s="70" t="s">
        <v>60</v>
      </c>
      <c r="B54" s="59">
        <v>24</v>
      </c>
      <c r="C54" s="60" t="s">
        <v>102</v>
      </c>
      <c r="D54" s="61" t="s">
        <v>139</v>
      </c>
      <c r="E54" s="59" t="s">
        <v>147</v>
      </c>
      <c r="F54" s="60" t="s">
        <v>22</v>
      </c>
      <c r="G54" s="60" t="s">
        <v>56</v>
      </c>
      <c r="H54" s="62"/>
      <c r="I54" s="62"/>
      <c r="J54" s="65"/>
      <c r="K54" s="62"/>
      <c r="L54" s="69"/>
    </row>
    <row r="55" spans="1:12" ht="27" customHeight="1" x14ac:dyDescent="0.2">
      <c r="A55" s="70" t="s">
        <v>60</v>
      </c>
      <c r="B55" s="59">
        <v>18</v>
      </c>
      <c r="C55" s="60" t="s">
        <v>103</v>
      </c>
      <c r="D55" s="61" t="s">
        <v>140</v>
      </c>
      <c r="E55" s="59" t="s">
        <v>147</v>
      </c>
      <c r="F55" s="60" t="s">
        <v>31</v>
      </c>
      <c r="G55" s="60" t="s">
        <v>54</v>
      </c>
      <c r="H55" s="62"/>
      <c r="I55" s="62"/>
      <c r="J55" s="65"/>
      <c r="K55" s="62"/>
      <c r="L55" s="69"/>
    </row>
    <row r="56" spans="1:12" ht="27" customHeight="1" x14ac:dyDescent="0.2">
      <c r="A56" s="70" t="s">
        <v>60</v>
      </c>
      <c r="B56" s="59">
        <v>7</v>
      </c>
      <c r="C56" s="60" t="s">
        <v>104</v>
      </c>
      <c r="D56" s="61" t="s">
        <v>141</v>
      </c>
      <c r="E56" s="59" t="s">
        <v>147</v>
      </c>
      <c r="F56" s="60" t="s">
        <v>33</v>
      </c>
      <c r="G56" s="60" t="s">
        <v>98</v>
      </c>
      <c r="H56" s="62"/>
      <c r="I56" s="62"/>
      <c r="J56" s="65"/>
      <c r="K56" s="62"/>
      <c r="L56" s="69"/>
    </row>
    <row r="57" spans="1:12" ht="27" customHeight="1" x14ac:dyDescent="0.2">
      <c r="A57" s="70" t="s">
        <v>60</v>
      </c>
      <c r="B57" s="59">
        <v>27</v>
      </c>
      <c r="C57" s="60" t="s">
        <v>105</v>
      </c>
      <c r="D57" s="79" t="s">
        <v>142</v>
      </c>
      <c r="E57" s="59" t="s">
        <v>147</v>
      </c>
      <c r="F57" s="60" t="s">
        <v>30</v>
      </c>
      <c r="G57" s="60" t="s">
        <v>56</v>
      </c>
      <c r="H57" s="62"/>
      <c r="I57" s="62"/>
      <c r="J57" s="65"/>
      <c r="K57" s="62"/>
      <c r="L57" s="69"/>
    </row>
    <row r="58" spans="1:12" ht="27" customHeight="1" x14ac:dyDescent="0.2">
      <c r="A58" s="70" t="s">
        <v>61</v>
      </c>
      <c r="B58" s="59">
        <v>31</v>
      </c>
      <c r="C58" s="60" t="s">
        <v>106</v>
      </c>
      <c r="D58" s="61" t="s">
        <v>143</v>
      </c>
      <c r="E58" s="59" t="s">
        <v>147</v>
      </c>
      <c r="F58" s="60" t="s">
        <v>22</v>
      </c>
      <c r="G58" s="60" t="s">
        <v>56</v>
      </c>
      <c r="H58" s="62"/>
      <c r="I58" s="62"/>
      <c r="J58" s="65"/>
      <c r="K58" s="62"/>
      <c r="L58" s="69"/>
    </row>
    <row r="59" spans="1:12" ht="27" customHeight="1" thickBot="1" x14ac:dyDescent="0.25">
      <c r="A59" s="72" t="s">
        <v>61</v>
      </c>
      <c r="B59" s="73">
        <v>36</v>
      </c>
      <c r="C59" s="74" t="s">
        <v>107</v>
      </c>
      <c r="D59" s="75" t="s">
        <v>144</v>
      </c>
      <c r="E59" s="73" t="s">
        <v>147</v>
      </c>
      <c r="F59" s="74" t="s">
        <v>31</v>
      </c>
      <c r="G59" s="74" t="s">
        <v>56</v>
      </c>
      <c r="H59" s="76"/>
      <c r="I59" s="76"/>
      <c r="J59" s="77"/>
      <c r="K59" s="76"/>
      <c r="L59" s="78"/>
    </row>
    <row r="60" spans="1:12" ht="7.5" customHeight="1" thickTop="1" thickBot="1" x14ac:dyDescent="0.25">
      <c r="A60" s="34"/>
      <c r="B60" s="35"/>
      <c r="C60" s="35"/>
      <c r="D60" s="36"/>
      <c r="E60" s="37"/>
      <c r="F60" s="38"/>
      <c r="G60" s="37"/>
      <c r="H60" s="40"/>
      <c r="I60" s="41"/>
      <c r="J60" s="39"/>
      <c r="K60" s="39"/>
      <c r="L60" s="39"/>
    </row>
    <row r="61" spans="1:12" ht="15.75" thickTop="1" x14ac:dyDescent="0.2">
      <c r="A61" s="142" t="s">
        <v>4</v>
      </c>
      <c r="B61" s="143"/>
      <c r="C61" s="143"/>
      <c r="D61" s="143"/>
      <c r="E61" s="143"/>
      <c r="F61" s="143"/>
      <c r="G61" s="80"/>
      <c r="H61" s="143" t="s">
        <v>5</v>
      </c>
      <c r="I61" s="143"/>
      <c r="J61" s="143"/>
      <c r="K61" s="143"/>
      <c r="L61" s="144"/>
    </row>
    <row r="62" spans="1:12" ht="15" x14ac:dyDescent="0.2">
      <c r="A62" s="42"/>
      <c r="B62" s="4"/>
      <c r="C62" s="43"/>
      <c r="D62" s="4"/>
      <c r="E62" s="4"/>
      <c r="F62" s="4"/>
      <c r="G62" s="44"/>
      <c r="H62" s="45" t="s">
        <v>32</v>
      </c>
      <c r="I62" s="90">
        <v>11</v>
      </c>
      <c r="J62" s="81"/>
      <c r="K62" s="45" t="s">
        <v>30</v>
      </c>
      <c r="L62" s="92">
        <f>COUNTIF(F$21:F170,"ЗМС")</f>
        <v>2</v>
      </c>
    </row>
    <row r="63" spans="1:12" ht="15" x14ac:dyDescent="0.2">
      <c r="A63" s="47"/>
      <c r="B63" s="82"/>
      <c r="C63" s="83"/>
      <c r="D63" s="82"/>
      <c r="E63" s="82"/>
      <c r="F63" s="82"/>
      <c r="G63" s="48"/>
      <c r="H63" s="45" t="s">
        <v>25</v>
      </c>
      <c r="I63" s="91">
        <f>I64+I69</f>
        <v>37</v>
      </c>
      <c r="J63" s="81"/>
      <c r="K63" s="45" t="s">
        <v>20</v>
      </c>
      <c r="L63" s="92">
        <f>COUNTIF(F$21:F170,"МСМК")</f>
        <v>1</v>
      </c>
    </row>
    <row r="64" spans="1:12" ht="15" x14ac:dyDescent="0.2">
      <c r="A64" s="49"/>
      <c r="B64" s="82"/>
      <c r="C64" s="84"/>
      <c r="D64" s="82"/>
      <c r="E64" s="82"/>
      <c r="F64" s="82"/>
      <c r="G64" s="48"/>
      <c r="H64" s="45" t="s">
        <v>26</v>
      </c>
      <c r="I64" s="91">
        <f>I65+I67+I66+I68</f>
        <v>35</v>
      </c>
      <c r="J64" s="81"/>
      <c r="K64" s="45" t="s">
        <v>22</v>
      </c>
      <c r="L64" s="92">
        <f>COUNTIF(F$21:F57,"МС")</f>
        <v>13</v>
      </c>
    </row>
    <row r="65" spans="1:12" ht="15" x14ac:dyDescent="0.2">
      <c r="A65" s="47"/>
      <c r="B65" s="82"/>
      <c r="C65" s="84"/>
      <c r="D65" s="82"/>
      <c r="E65" s="82"/>
      <c r="H65" s="45" t="s">
        <v>27</v>
      </c>
      <c r="I65" s="91">
        <f>COUNT(A10:A125)</f>
        <v>17</v>
      </c>
      <c r="J65" s="81"/>
      <c r="K65" s="45" t="s">
        <v>31</v>
      </c>
      <c r="L65" s="92">
        <f>COUNTIF(F$20:F57,"КМС")</f>
        <v>14</v>
      </c>
    </row>
    <row r="66" spans="1:12" ht="15" x14ac:dyDescent="0.2">
      <c r="A66" s="47"/>
      <c r="B66" s="82"/>
      <c r="C66" s="84"/>
      <c r="D66" s="82"/>
      <c r="E66" s="81"/>
      <c r="F66" s="81"/>
      <c r="G66" s="81"/>
      <c r="H66" s="45" t="s">
        <v>28</v>
      </c>
      <c r="I66" s="91">
        <f>COUNTIF(A10:A124,"НФ")</f>
        <v>18</v>
      </c>
      <c r="J66" s="81"/>
      <c r="K66" s="45" t="s">
        <v>33</v>
      </c>
      <c r="L66" s="92">
        <f>COUNTIF(F$22:F171,"1 СР")</f>
        <v>5</v>
      </c>
    </row>
    <row r="67" spans="1:12" ht="15" x14ac:dyDescent="0.2">
      <c r="A67" s="50"/>
      <c r="B67" s="81"/>
      <c r="C67" s="81"/>
      <c r="D67" s="82"/>
      <c r="E67" s="82"/>
      <c r="F67" s="82"/>
      <c r="G67" s="48"/>
      <c r="H67" s="45" t="s">
        <v>37</v>
      </c>
      <c r="I67" s="91">
        <f>COUNTIF(A9:A123,"ЛИМ")</f>
        <v>0</v>
      </c>
      <c r="J67" s="81"/>
      <c r="K67" s="45" t="s">
        <v>63</v>
      </c>
      <c r="L67" s="92">
        <f>COUNTIF(F$22:F172,"2 СР")</f>
        <v>0</v>
      </c>
    </row>
    <row r="68" spans="1:12" ht="15" x14ac:dyDescent="0.2">
      <c r="A68" s="49"/>
      <c r="B68" s="82"/>
      <c r="C68" s="82"/>
      <c r="D68" s="82"/>
      <c r="E68" s="82"/>
      <c r="F68" s="82"/>
      <c r="G68" s="48"/>
      <c r="H68" s="45" t="s">
        <v>35</v>
      </c>
      <c r="I68" s="91">
        <f>COUNTIF(A10:A124,"ДСКВ")</f>
        <v>0</v>
      </c>
      <c r="J68" s="81"/>
      <c r="K68" s="45" t="s">
        <v>62</v>
      </c>
      <c r="L68" s="92">
        <f>COUNTIF(F$22:F173,"3 СР")</f>
        <v>0</v>
      </c>
    </row>
    <row r="69" spans="1:12" ht="15" x14ac:dyDescent="0.2">
      <c r="A69" s="49"/>
      <c r="B69" s="82"/>
      <c r="C69" s="82"/>
      <c r="D69" s="82"/>
      <c r="E69" s="82"/>
      <c r="F69" s="82"/>
      <c r="G69" s="48"/>
      <c r="H69" s="45" t="s">
        <v>29</v>
      </c>
      <c r="I69" s="91">
        <f>COUNTIF(A10:A124,"НС")</f>
        <v>2</v>
      </c>
      <c r="J69" s="81"/>
      <c r="K69" s="45"/>
      <c r="L69" s="22"/>
    </row>
    <row r="70" spans="1:12" ht="5.25" customHeight="1" x14ac:dyDescent="0.2">
      <c r="A70" s="52"/>
      <c r="B70" s="53"/>
      <c r="C70" s="53"/>
      <c r="D70" s="53"/>
      <c r="E70" s="53"/>
      <c r="F70" s="53"/>
      <c r="G70" s="24"/>
      <c r="H70" s="54"/>
      <c r="I70" s="21"/>
      <c r="J70" s="55"/>
      <c r="K70" s="55"/>
      <c r="L70" s="51"/>
    </row>
    <row r="71" spans="1:12" ht="15.75" x14ac:dyDescent="0.2">
      <c r="A71" s="134" t="s">
        <v>3</v>
      </c>
      <c r="B71" s="135"/>
      <c r="C71" s="135"/>
      <c r="D71" s="135"/>
      <c r="E71" s="135"/>
      <c r="F71" s="135"/>
      <c r="G71" s="135" t="s">
        <v>11</v>
      </c>
      <c r="H71" s="135"/>
      <c r="I71" s="135"/>
      <c r="J71" s="135" t="s">
        <v>43</v>
      </c>
      <c r="K71" s="135"/>
      <c r="L71" s="145"/>
    </row>
    <row r="72" spans="1:12" x14ac:dyDescent="0.2">
      <c r="A72" s="136"/>
      <c r="B72" s="137"/>
      <c r="C72" s="137"/>
      <c r="D72" s="137"/>
      <c r="E72" s="137"/>
      <c r="F72" s="137"/>
      <c r="G72" s="137"/>
      <c r="H72" s="137"/>
      <c r="I72" s="137"/>
      <c r="J72" s="138"/>
      <c r="K72" s="138"/>
      <c r="L72" s="139"/>
    </row>
    <row r="73" spans="1:12" x14ac:dyDescent="0.2">
      <c r="A73" s="71"/>
      <c r="B73" s="85"/>
      <c r="C73" s="85"/>
      <c r="D73" s="85"/>
      <c r="E73" s="85"/>
      <c r="F73" s="85"/>
      <c r="G73" s="85"/>
      <c r="H73" s="86"/>
      <c r="I73" s="87"/>
      <c r="J73" s="85"/>
      <c r="K73" s="85"/>
      <c r="L73" s="56"/>
    </row>
    <row r="74" spans="1:12" x14ac:dyDescent="0.2">
      <c r="A74" s="71"/>
      <c r="B74" s="85"/>
      <c r="C74" s="85"/>
      <c r="D74" s="85"/>
      <c r="E74" s="85"/>
      <c r="F74" s="85"/>
      <c r="G74" s="85"/>
      <c r="H74" s="86"/>
      <c r="I74" s="87"/>
      <c r="J74" s="85"/>
      <c r="K74" s="85"/>
      <c r="L74" s="56"/>
    </row>
    <row r="75" spans="1:12" x14ac:dyDescent="0.2">
      <c r="A75" s="71"/>
      <c r="B75" s="85"/>
      <c r="C75" s="85"/>
      <c r="D75" s="85"/>
      <c r="E75" s="85"/>
      <c r="F75" s="85"/>
      <c r="G75" s="85"/>
      <c r="H75" s="86"/>
      <c r="I75" s="87"/>
      <c r="J75" s="85"/>
      <c r="K75" s="85"/>
      <c r="L75" s="56"/>
    </row>
    <row r="76" spans="1:12" ht="12.75" customHeight="1" x14ac:dyDescent="0.2">
      <c r="A76" s="71"/>
      <c r="B76" s="85"/>
      <c r="C76" s="85"/>
      <c r="D76" s="85"/>
      <c r="E76" s="85"/>
      <c r="F76" s="85"/>
      <c r="G76" s="81"/>
      <c r="H76" s="88"/>
      <c r="I76" s="89"/>
      <c r="J76" s="85"/>
      <c r="K76" s="85"/>
      <c r="L76" s="56"/>
    </row>
    <row r="77" spans="1:12" ht="16.5" thickBot="1" x14ac:dyDescent="0.25">
      <c r="A77" s="140" t="s">
        <v>41</v>
      </c>
      <c r="B77" s="141"/>
      <c r="C77" s="141"/>
      <c r="D77" s="141"/>
      <c r="E77" s="141"/>
      <c r="F77" s="141"/>
      <c r="G77" s="141" t="str">
        <f>G17</f>
        <v>ВЕДЕРНИКОВ М.Г. (ВК, г. ИЖЕВСК)</v>
      </c>
      <c r="H77" s="141"/>
      <c r="I77" s="141"/>
      <c r="J77" s="141" t="str">
        <f>G18</f>
        <v>САДРОВ Е.В. (1К, г. ИЖЕВСК)</v>
      </c>
      <c r="K77" s="141"/>
      <c r="L77" s="146"/>
    </row>
    <row r="78" spans="1:12" ht="13.5" thickTop="1" x14ac:dyDescent="0.2"/>
  </sheetData>
  <sortState ref="A79:AF92">
    <sortCondition descending="1" ref="A79:A92"/>
    <sortCondition ref="B79:B92"/>
  </sortState>
  <mergeCells count="41">
    <mergeCell ref="A77:F77"/>
    <mergeCell ref="A61:F61"/>
    <mergeCell ref="H61:L61"/>
    <mergeCell ref="G71:I71"/>
    <mergeCell ref="G77:I77"/>
    <mergeCell ref="J71:L71"/>
    <mergeCell ref="J77:L77"/>
    <mergeCell ref="D21:D22"/>
    <mergeCell ref="E21:E22"/>
    <mergeCell ref="A71:F71"/>
    <mergeCell ref="A72:E72"/>
    <mergeCell ref="F72:L72"/>
    <mergeCell ref="A1:L1"/>
    <mergeCell ref="A2:L2"/>
    <mergeCell ref="A3:L3"/>
    <mergeCell ref="A4:L4"/>
    <mergeCell ref="A6:L6"/>
    <mergeCell ref="A5:L5"/>
    <mergeCell ref="A7:L7"/>
    <mergeCell ref="H21:H22"/>
    <mergeCell ref="I21:I22"/>
    <mergeCell ref="J21:J22"/>
    <mergeCell ref="K21:K22"/>
    <mergeCell ref="A8:L8"/>
    <mergeCell ref="L21:L22"/>
    <mergeCell ref="G21:G22"/>
    <mergeCell ref="A9:L9"/>
    <mergeCell ref="A10:L10"/>
    <mergeCell ref="A11:L11"/>
    <mergeCell ref="A15:G15"/>
    <mergeCell ref="F21:F22"/>
    <mergeCell ref="A21:A22"/>
    <mergeCell ref="B21:B22"/>
    <mergeCell ref="C21:C22"/>
    <mergeCell ref="A12:L12"/>
    <mergeCell ref="H17:L17"/>
    <mergeCell ref="H18:L18"/>
    <mergeCell ref="A13:D13"/>
    <mergeCell ref="A14:D14"/>
    <mergeCell ref="H15:L15"/>
    <mergeCell ref="H16:L16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6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Итоговый протокол</vt:lpstr>
      <vt:lpstr>'Итоговый протокол'!Заголовки_для_печати</vt:lpstr>
      <vt:lpstr>'Итоговый протокол'!Область_печати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2021-05-12T02:30:25Z</cp:lastPrinted>
  <dcterms:created xsi:type="dcterms:W3CDTF">1996-10-08T23:32:33Z</dcterms:created>
  <dcterms:modified xsi:type="dcterms:W3CDTF">2021-07-09T06:45:57Z</dcterms:modified>
</cp:coreProperties>
</file>